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1" yWindow="5475" windowWidth="15600" windowHeight="5835" tabRatio="715" activeTab="0"/>
  </bookViews>
  <sheets>
    <sheet name="繰延税金スケジューリング" sheetId="1" r:id="rId1"/>
    <sheet name="償却率取得" sheetId="2" r:id="rId2"/>
    <sheet name="償却率表" sheetId="3" r:id="rId3"/>
  </sheets>
  <definedNames>
    <definedName name="償却率表">'償却率表'!$A$1:$J$51</definedName>
    <definedName name="税率表">'繰延税金スケジューリング'!$A$1:$I$4</definedName>
  </definedNames>
  <calcPr fullCalcOnLoad="1"/>
</workbook>
</file>

<file path=xl/sharedStrings.xml><?xml version="1.0" encoding="utf-8"?>
<sst xmlns="http://schemas.openxmlformats.org/spreadsheetml/2006/main" count="51" uniqueCount="35">
  <si>
    <t>耐用
年数</t>
  </si>
  <si>
    <t>H19.4.1以後取得</t>
  </si>
  <si>
    <t>H19.3.31以前取得</t>
  </si>
  <si>
    <t>定額法</t>
  </si>
  <si>
    <t>定率法</t>
  </si>
  <si>
    <t>旧定額法</t>
  </si>
  <si>
    <t>旧定率法</t>
  </si>
  <si>
    <t>償却率</t>
  </si>
  <si>
    <t>改訂償却率</t>
  </si>
  <si>
    <t>保証率</t>
  </si>
  <si>
    <t>H24.4.1以後取得</t>
  </si>
  <si>
    <t>開始日</t>
  </si>
  <si>
    <t>終了日</t>
  </si>
  <si>
    <t>法人税率</t>
  </si>
  <si>
    <t>復興特別
法人税率</t>
  </si>
  <si>
    <t>住民税率</t>
  </si>
  <si>
    <t>事業税率</t>
  </si>
  <si>
    <t>事業税
標準税率</t>
  </si>
  <si>
    <t>地方法人
特別税率</t>
  </si>
  <si>
    <t>法定
実効税率</t>
  </si>
  <si>
    <t>一時差異
項目</t>
  </si>
  <si>
    <t>一時差異
金額</t>
  </si>
  <si>
    <t>スケジューリング</t>
  </si>
  <si>
    <t>繰延税金
金額</t>
  </si>
  <si>
    <t>5年超</t>
  </si>
  <si>
    <t>繰越欠損金</t>
  </si>
  <si>
    <t>短期</t>
  </si>
  <si>
    <t>長期</t>
  </si>
  <si>
    <t>耐用年数を入力→</t>
  </si>
  <si>
    <t>旧定率法の償却率→</t>
  </si>
  <si>
    <t>=VLOOKUP($A$2,償却率表,3,FALSE)</t>
  </si>
  <si>
    <t>定率法(H19.4～H24.3)の償却率→</t>
  </si>
  <si>
    <t>=VLOOKUP($A$2,償却率表,5,FALSE)</t>
  </si>
  <si>
    <t>定率法(H24.4～)の償却率→</t>
  </si>
  <si>
    <t>=VLOOKUP($A$2,償却率表,8,FALSE)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</si>
</sst>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・&quot;"/>
    <numFmt numFmtId="177" formatCode="@&quot;・&quot;"/>
    <numFmt numFmtId="178" formatCode="0.0%"/>
    <numFmt numFmtId="179" formatCode="#,##0;&quot;△ &quot;#,##0"/>
    <numFmt numFmtId="180" formatCode="[$-411]ggge&quot;年&quot;m&quot;月&quot;d&quot;日&quot;;@"/>
    <numFmt numFmtId="181" formatCode="[$-411]ge\.m\.d;@"/>
    <numFmt numFmtId="182" formatCode="[$-411]ggge&quot;年&quot;"/>
    <numFmt numFmtId="183" formatCode="[$-411]g"/>
    <numFmt numFmtId="184" formatCode="[$-411]gg"/>
    <numFmt numFmtId="185" formatCode="[$-411]ggge"/>
    <numFmt numFmtId="186" formatCode="[$-411]ge"/>
    <numFmt numFmtId="187" formatCode="&quot;m&quot;"/>
    <numFmt numFmtId="188" formatCode="[$-409]mmmmm;@"/>
    <numFmt numFmtId="189" formatCode="[$-409]mm;"/>
    <numFmt numFmtId="190" formatCode="d"/>
    <numFmt numFmtId="191" formatCode="[$-409]m;"/>
    <numFmt numFmtId="192" formatCode="#,##0.0;[Red]\-#,##0.0"/>
    <numFmt numFmtId="193" formatCode="#,##0.0;&quot;△ &quot;#,##0.0"/>
    <numFmt numFmtId="194" formatCode="\(#,###\)"/>
    <numFmt numFmtId="195" formatCode="yyyy&quot;年&quot;m&quot;月&quot;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11]ge/m"/>
    <numFmt numFmtId="201" formatCode="0,###"/>
    <numFmt numFmtId="202" formatCode="0.000_ "/>
    <numFmt numFmtId="203" formatCode="0.00_);[Red]\(0.00\)"/>
    <numFmt numFmtId="204" formatCode="0.000_);[Red]\(0.000\)"/>
    <numFmt numFmtId="205" formatCode="\(@\)"/>
    <numFmt numFmtId="206" formatCode="0_ "/>
    <numFmt numFmtId="207" formatCode="&quot;第&quot;#&quot;期&quot;"/>
    <numFmt numFmtId="208" formatCode="#&quot;年&quot;&quot;前&quot;"/>
    <numFmt numFmtId="209" formatCode="#&quot;期&quot;&quot;前&quot;"/>
    <numFmt numFmtId="210" formatCode="[$-411]e"/>
    <numFmt numFmtId="211" formatCode="dd"/>
    <numFmt numFmtId="212" formatCode="0;\-0;0"/>
    <numFmt numFmtId="213" formatCode="#,##0;&quot;△ &quot;\,0"/>
    <numFmt numFmtId="214" formatCode="#,##0;&quot;△ &quot;##,#00;0"/>
    <numFmt numFmtId="215" formatCode="[$-409]d\-mmm;@"/>
    <numFmt numFmtId="216" formatCode="#,##0.000_ ;[Red]\-#,##0.000\ "/>
    <numFmt numFmtId="217" formatCode="#,##0_);[Red]\(#,##0\)"/>
    <numFmt numFmtId="218" formatCode="0.000%"/>
    <numFmt numFmtId="219" formatCode="0.000;&quot;△ &quot;0.000"/>
    <numFmt numFmtId="220" formatCode="0.0;&quot;△ &quot;0.0"/>
    <numFmt numFmtId="221" formatCode="[&lt;&gt;0]&quot;◎&quot;;&quot;×&quot;"/>
    <numFmt numFmtId="222" formatCode="#,##0.000_ "/>
    <numFmt numFmtId="223" formatCode="#,##0.00000_);[Red]\(#,##0.00000\)"/>
    <numFmt numFmtId="224" formatCode="#,##0.000;&quot;△ &quot;#,##0.000"/>
    <numFmt numFmtId="225" formatCode="#,##0_ "/>
    <numFmt numFmtId="226" formatCode="#,##0.00000;&quot;△ &quot;#,##0.00000"/>
    <numFmt numFmtId="227" formatCode="[=0]&quot;&quot;;#,###"/>
    <numFmt numFmtId="228" formatCode="[=0]&quot;&quot;;0.000"/>
    <numFmt numFmtId="229" formatCode="[=0]&quot;&quot;;0.0000"/>
    <numFmt numFmtId="230" formatCode="#,###;&quot;△&quot;#,###;"/>
    <numFmt numFmtId="231" formatCode="#,###;&quot;△&quot;#,###;0"/>
    <numFmt numFmtId="232" formatCode=";;"/>
    <numFmt numFmtId="233" formatCode="[=0]&quot;&quot;;"/>
    <numFmt numFmtId="234" formatCode="[$-411]ge\.mm\.dd;@"/>
    <numFmt numFmtId="235" formatCode="[=0]&quot;&quot;;0.00000"/>
    <numFmt numFmtId="236" formatCode="[=0]&quot;&quot;;#,###.0"/>
    <numFmt numFmtId="237" formatCode="[=0]&quot;&quot;;#,###.00"/>
    <numFmt numFmtId="238" formatCode="[=0]&quot;&quot;;#,###.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6.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0"/>
      <color theme="1"/>
      <name val="ＭＳ Ｐゴシック"/>
      <family val="3"/>
    </font>
    <font>
      <sz val="10"/>
      <color theme="0"/>
      <name val="ＭＳ Ｐゴシック"/>
      <family val="3"/>
    </font>
    <font>
      <b/>
      <sz val="18"/>
      <color theme="3"/>
      <name val="Cambria"/>
      <family val="3"/>
    </font>
    <font>
      <b/>
      <sz val="10"/>
      <color theme="0"/>
      <name val="ＭＳ Ｐゴシック"/>
      <family val="3"/>
    </font>
    <font>
      <sz val="10"/>
      <color rgb="FF9C6500"/>
      <name val="ＭＳ Ｐゴシック"/>
      <family val="3"/>
    </font>
    <font>
      <sz val="11"/>
      <color theme="1"/>
      <name val="Calibri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sz val="10"/>
      <color rgb="FF006100"/>
      <name val="ＭＳ Ｐゴシック"/>
      <family val="3"/>
    </font>
    <font>
      <b/>
      <sz val="11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29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2" fillId="7" borderId="10" xfId="63" applyFont="1" applyFill="1" applyBorder="1" applyAlignment="1">
      <alignment horizontal="center" vertical="center" wrapText="1"/>
      <protection/>
    </xf>
    <xf numFmtId="0" fontId="42" fillId="7" borderId="11" xfId="63" applyFont="1" applyFill="1" applyBorder="1" applyAlignment="1">
      <alignment horizontal="center" vertical="center" wrapText="1"/>
      <protection/>
    </xf>
    <xf numFmtId="0" fontId="42" fillId="7" borderId="12" xfId="63" applyFont="1" applyFill="1" applyBorder="1" applyAlignment="1">
      <alignment horizontal="center" vertical="center" wrapText="1"/>
      <protection/>
    </xf>
    <xf numFmtId="0" fontId="42" fillId="7" borderId="13" xfId="63" applyFont="1" applyFill="1" applyBorder="1" applyAlignment="1">
      <alignment horizontal="center" vertical="center" wrapText="1"/>
      <protection/>
    </xf>
    <xf numFmtId="0" fontId="42" fillId="7" borderId="14" xfId="63" applyFont="1" applyFill="1" applyBorder="1" applyAlignment="1">
      <alignment horizontal="center" vertical="center" wrapText="1"/>
      <protection/>
    </xf>
    <xf numFmtId="0" fontId="42" fillId="7" borderId="15" xfId="63" applyFont="1" applyFill="1" applyBorder="1" applyAlignment="1">
      <alignment horizontal="center" vertical="center" wrapText="1"/>
      <protection/>
    </xf>
    <xf numFmtId="0" fontId="29" fillId="0" borderId="0" xfId="63" applyFont="1" applyAlignment="1">
      <alignment horizontal="center" vertical="center" wrapText="1"/>
      <protection/>
    </xf>
    <xf numFmtId="57" fontId="29" fillId="0" borderId="16" xfId="63" applyNumberFormat="1" applyBorder="1" applyAlignment="1">
      <alignment horizontal="center" vertical="center"/>
      <protection/>
    </xf>
    <xf numFmtId="57" fontId="29" fillId="0" borderId="17" xfId="63" applyNumberFormat="1" applyBorder="1" applyAlignment="1">
      <alignment horizontal="center" vertical="center"/>
      <protection/>
    </xf>
    <xf numFmtId="10" fontId="29" fillId="0" borderId="18" xfId="43" applyNumberFormat="1" applyFont="1" applyBorder="1" applyAlignment="1">
      <alignment horizontal="center" vertical="center"/>
    </xf>
    <xf numFmtId="10" fontId="29" fillId="0" borderId="19" xfId="43" applyNumberFormat="1" applyFont="1" applyBorder="1" applyAlignment="1">
      <alignment horizontal="center" vertical="center"/>
    </xf>
    <xf numFmtId="10" fontId="29" fillId="0" borderId="20" xfId="43" applyNumberFormat="1" applyFont="1" applyBorder="1" applyAlignment="1">
      <alignment horizontal="center" vertical="center"/>
    </xf>
    <xf numFmtId="10" fontId="42" fillId="0" borderId="21" xfId="43" applyNumberFormat="1" applyFont="1" applyBorder="1" applyAlignment="1">
      <alignment horizontal="center" vertical="center"/>
    </xf>
    <xf numFmtId="0" fontId="29" fillId="0" borderId="0" xfId="63">
      <alignment vertical="center"/>
      <protection/>
    </xf>
    <xf numFmtId="57" fontId="29" fillId="0" borderId="22" xfId="63" applyNumberFormat="1" applyBorder="1" applyAlignment="1">
      <alignment horizontal="center" vertical="center"/>
      <protection/>
    </xf>
    <xf numFmtId="57" fontId="29" fillId="0" borderId="23" xfId="63" applyNumberFormat="1" applyBorder="1" applyAlignment="1">
      <alignment horizontal="center" vertical="center"/>
      <protection/>
    </xf>
    <xf numFmtId="10" fontId="29" fillId="0" borderId="24" xfId="43" applyNumberFormat="1" applyFont="1" applyBorder="1" applyAlignment="1">
      <alignment horizontal="center" vertical="center"/>
    </xf>
    <xf numFmtId="10" fontId="29" fillId="0" borderId="25" xfId="43" applyNumberFormat="1" applyFont="1" applyBorder="1" applyAlignment="1">
      <alignment horizontal="center" vertical="center"/>
    </xf>
    <xf numFmtId="10" fontId="29" fillId="0" borderId="26" xfId="43" applyNumberFormat="1" applyFont="1" applyBorder="1" applyAlignment="1">
      <alignment horizontal="center" vertical="center"/>
    </xf>
    <xf numFmtId="10" fontId="42" fillId="0" borderId="27" xfId="43" applyNumberFormat="1" applyFont="1" applyBorder="1" applyAlignment="1">
      <alignment horizontal="center" vertical="center"/>
    </xf>
    <xf numFmtId="57" fontId="29" fillId="0" borderId="28" xfId="63" applyNumberFormat="1" applyBorder="1" applyAlignment="1">
      <alignment horizontal="center" vertical="center"/>
      <protection/>
    </xf>
    <xf numFmtId="57" fontId="29" fillId="0" borderId="29" xfId="63" applyNumberFormat="1" applyBorder="1" applyAlignment="1">
      <alignment horizontal="center" vertical="center"/>
      <protection/>
    </xf>
    <xf numFmtId="10" fontId="29" fillId="0" borderId="30" xfId="43" applyNumberFormat="1" applyFont="1" applyBorder="1" applyAlignment="1">
      <alignment horizontal="center" vertical="center"/>
    </xf>
    <xf numFmtId="10" fontId="29" fillId="0" borderId="31" xfId="43" applyNumberFormat="1" applyFont="1" applyBorder="1" applyAlignment="1">
      <alignment horizontal="center" vertical="center"/>
    </xf>
    <xf numFmtId="10" fontId="29" fillId="0" borderId="32" xfId="43" applyNumberFormat="1" applyFont="1" applyBorder="1" applyAlignment="1">
      <alignment horizontal="center" vertical="center"/>
    </xf>
    <xf numFmtId="10" fontId="42" fillId="0" borderId="33" xfId="43" applyNumberFormat="1" applyFont="1" applyBorder="1" applyAlignment="1">
      <alignment horizontal="center" vertical="center"/>
    </xf>
    <xf numFmtId="0" fontId="42" fillId="6" borderId="34" xfId="63" applyFont="1" applyFill="1" applyBorder="1" applyAlignment="1">
      <alignment horizontal="center" vertical="center" wrapText="1"/>
      <protection/>
    </xf>
    <xf numFmtId="0" fontId="42" fillId="6" borderId="35" xfId="63" applyFont="1" applyFill="1" applyBorder="1" applyAlignment="1">
      <alignment horizontal="center" vertical="center" wrapText="1"/>
      <protection/>
    </xf>
    <xf numFmtId="0" fontId="42" fillId="6" borderId="36" xfId="63" applyFont="1" applyFill="1" applyBorder="1" applyAlignment="1">
      <alignment horizontal="center" vertical="center"/>
      <protection/>
    </xf>
    <xf numFmtId="0" fontId="42" fillId="6" borderId="37" xfId="63" applyFont="1" applyFill="1" applyBorder="1" applyAlignment="1">
      <alignment horizontal="center" vertical="center"/>
      <protection/>
    </xf>
    <xf numFmtId="0" fontId="42" fillId="6" borderId="38" xfId="63" applyFont="1" applyFill="1" applyBorder="1" applyAlignment="1">
      <alignment horizontal="center" vertical="center"/>
      <protection/>
    </xf>
    <xf numFmtId="57" fontId="42" fillId="6" borderId="39" xfId="63" applyNumberFormat="1" applyFont="1" applyFill="1" applyBorder="1" applyAlignment="1">
      <alignment horizontal="center" vertical="center" wrapText="1"/>
      <protection/>
    </xf>
    <xf numFmtId="0" fontId="42" fillId="6" borderId="40" xfId="63" applyFont="1" applyFill="1" applyBorder="1" applyAlignment="1">
      <alignment horizontal="center" vertical="center" wrapText="1"/>
      <protection/>
    </xf>
    <xf numFmtId="0" fontId="42" fillId="6" borderId="41" xfId="63" applyFont="1" applyFill="1" applyBorder="1" applyAlignment="1">
      <alignment horizontal="center" vertical="center" wrapText="1"/>
      <protection/>
    </xf>
    <xf numFmtId="57" fontId="42" fillId="6" borderId="28" xfId="63" applyNumberFormat="1" applyFont="1" applyFill="1" applyBorder="1" applyAlignment="1">
      <alignment horizontal="center" vertical="center"/>
      <protection/>
    </xf>
    <xf numFmtId="57" fontId="42" fillId="6" borderId="31" xfId="63" applyNumberFormat="1" applyFont="1" applyFill="1" applyBorder="1" applyAlignment="1">
      <alignment horizontal="center" vertical="center"/>
      <protection/>
    </xf>
    <xf numFmtId="57" fontId="42" fillId="6" borderId="29" xfId="63" applyNumberFormat="1" applyFont="1" applyFill="1" applyBorder="1" applyAlignment="1">
      <alignment horizontal="center" vertical="center"/>
      <protection/>
    </xf>
    <xf numFmtId="57" fontId="42" fillId="6" borderId="42" xfId="63" applyNumberFormat="1" applyFont="1" applyFill="1" applyBorder="1" applyAlignment="1">
      <alignment horizontal="center" vertical="center" wrapText="1"/>
      <protection/>
    </xf>
    <xf numFmtId="0" fontId="29" fillId="0" borderId="34" xfId="63" applyBorder="1" applyAlignment="1">
      <alignment horizontal="center" vertical="center" wrapText="1"/>
      <protection/>
    </xf>
    <xf numFmtId="38" fontId="29" fillId="0" borderId="35" xfId="52" applyFont="1" applyBorder="1" applyAlignment="1">
      <alignment horizontal="right" vertical="center"/>
    </xf>
    <xf numFmtId="38" fontId="29" fillId="0" borderId="36" xfId="52" applyFont="1" applyBorder="1" applyAlignment="1">
      <alignment vertical="center"/>
    </xf>
    <xf numFmtId="38" fontId="29" fillId="0" borderId="37" xfId="52" applyFont="1" applyBorder="1" applyAlignment="1">
      <alignment vertical="center"/>
    </xf>
    <xf numFmtId="38" fontId="29" fillId="0" borderId="38" xfId="52" applyFont="1" applyBorder="1" applyAlignment="1">
      <alignment vertical="center"/>
    </xf>
    <xf numFmtId="0" fontId="29" fillId="0" borderId="43" xfId="63" applyBorder="1">
      <alignment vertical="center"/>
      <protection/>
    </xf>
    <xf numFmtId="0" fontId="29" fillId="0" borderId="44" xfId="63" applyBorder="1" applyAlignment="1">
      <alignment horizontal="center" vertical="center" wrapText="1"/>
      <protection/>
    </xf>
    <xf numFmtId="38" fontId="29" fillId="0" borderId="45" xfId="52" applyFont="1" applyBorder="1" applyAlignment="1">
      <alignment horizontal="right" vertical="center"/>
    </xf>
    <xf numFmtId="10" fontId="29" fillId="33" borderId="46" xfId="43" applyNumberFormat="1" applyFont="1" applyFill="1" applyBorder="1" applyAlignment="1">
      <alignment horizontal="right" vertical="center"/>
    </xf>
    <xf numFmtId="10" fontId="29" fillId="33" borderId="47" xfId="43" applyNumberFormat="1" applyFont="1" applyFill="1" applyBorder="1" applyAlignment="1">
      <alignment horizontal="right" vertical="center"/>
    </xf>
    <xf numFmtId="10" fontId="29" fillId="33" borderId="48" xfId="43" applyNumberFormat="1" applyFont="1" applyFill="1" applyBorder="1" applyAlignment="1">
      <alignment horizontal="right" vertical="center"/>
    </xf>
    <xf numFmtId="0" fontId="42" fillId="6" borderId="10" xfId="63" applyFont="1" applyFill="1" applyBorder="1" applyAlignment="1">
      <alignment horizontal="center" vertical="center"/>
      <protection/>
    </xf>
    <xf numFmtId="0" fontId="42" fillId="6" borderId="11" xfId="63" applyFont="1" applyFill="1" applyBorder="1" applyAlignment="1">
      <alignment horizontal="center" vertical="center"/>
      <protection/>
    </xf>
    <xf numFmtId="0" fontId="29" fillId="0" borderId="40" xfId="63" applyBorder="1" applyAlignment="1">
      <alignment horizontal="center" vertical="center" wrapText="1"/>
      <protection/>
    </xf>
    <xf numFmtId="38" fontId="29" fillId="0" borderId="41" xfId="52" applyFont="1" applyBorder="1" applyAlignment="1">
      <alignment horizontal="right" vertical="center"/>
    </xf>
    <xf numFmtId="38" fontId="29" fillId="0" borderId="10" xfId="52" applyFont="1" applyBorder="1" applyAlignment="1">
      <alignment vertical="center"/>
    </xf>
    <xf numFmtId="38" fontId="29" fillId="0" borderId="13" xfId="52" applyFont="1" applyBorder="1" applyAlignment="1">
      <alignment vertical="center"/>
    </xf>
    <xf numFmtId="38" fontId="29" fillId="0" borderId="11" xfId="52" applyFont="1" applyBorder="1" applyAlignment="1">
      <alignment vertical="center"/>
    </xf>
    <xf numFmtId="38" fontId="42" fillId="0" borderId="15" xfId="63" applyNumberFormat="1" applyFont="1" applyBorder="1">
      <alignment vertical="center"/>
      <protection/>
    </xf>
    <xf numFmtId="38" fontId="42" fillId="0" borderId="10" xfId="63" applyNumberFormat="1" applyFont="1" applyBorder="1">
      <alignment vertical="center"/>
      <protection/>
    </xf>
    <xf numFmtId="38" fontId="42" fillId="0" borderId="11" xfId="63" applyNumberFormat="1" applyFont="1" applyBorder="1">
      <alignment vertical="center"/>
      <protection/>
    </xf>
    <xf numFmtId="0" fontId="29" fillId="34" borderId="15" xfId="63" applyFill="1" applyBorder="1" applyAlignment="1">
      <alignment horizontal="center" vertical="center" wrapText="1"/>
      <protection/>
    </xf>
    <xf numFmtId="222" fontId="29" fillId="34" borderId="15" xfId="63" applyNumberFormat="1" applyFill="1" applyBorder="1" applyAlignment="1">
      <alignment horizontal="center" vertical="center"/>
      <protection/>
    </xf>
    <xf numFmtId="0" fontId="29" fillId="34" borderId="15" xfId="63" applyFill="1" applyBorder="1" applyAlignment="1">
      <alignment horizontal="center" vertical="center"/>
      <protection/>
    </xf>
    <xf numFmtId="222" fontId="29" fillId="34" borderId="15" xfId="63" applyNumberFormat="1" applyFill="1" applyBorder="1" applyAlignment="1">
      <alignment horizontal="center" vertical="center"/>
      <protection/>
    </xf>
    <xf numFmtId="222" fontId="4" fillId="34" borderId="15" xfId="63" applyNumberFormat="1" applyFont="1" applyFill="1" applyBorder="1" applyAlignment="1">
      <alignment horizontal="center" vertical="center"/>
      <protection/>
    </xf>
    <xf numFmtId="223" fontId="29" fillId="34" borderId="15" xfId="63" applyNumberFormat="1" applyFill="1" applyBorder="1" applyAlignment="1">
      <alignment horizontal="center" vertical="center"/>
      <protection/>
    </xf>
    <xf numFmtId="0" fontId="29" fillId="0" borderId="0" xfId="63" applyAlignment="1">
      <alignment horizontal="right" vertical="center"/>
      <protection/>
    </xf>
    <xf numFmtId="0" fontId="42" fillId="0" borderId="49" xfId="63" applyFont="1" applyBorder="1" applyAlignment="1">
      <alignment horizontal="center" vertical="center"/>
      <protection/>
    </xf>
    <xf numFmtId="0" fontId="29" fillId="0" borderId="0" xfId="63" applyBorder="1" applyAlignment="1">
      <alignment horizontal="center" vertical="center"/>
      <protection/>
    </xf>
    <xf numFmtId="0" fontId="29" fillId="0" borderId="15" xfId="63" applyFill="1" applyBorder="1" applyAlignment="1">
      <alignment vertical="center"/>
      <protection/>
    </xf>
    <xf numFmtId="222" fontId="29" fillId="0" borderId="15" xfId="63" applyNumberFormat="1" applyFill="1" applyBorder="1" applyAlignment="1">
      <alignment vertical="center"/>
      <protection/>
    </xf>
    <xf numFmtId="204" fontId="29" fillId="0" borderId="15" xfId="63" applyNumberFormat="1" applyFill="1" applyBorder="1" applyAlignment="1">
      <alignment vertical="center"/>
      <protection/>
    </xf>
    <xf numFmtId="223" fontId="29" fillId="0" borderId="15" xfId="63" applyNumberFormat="1" applyFill="1" applyBorder="1" applyAlignment="1">
      <alignment vertical="center"/>
      <protection/>
    </xf>
    <xf numFmtId="202" fontId="29" fillId="0" borderId="15" xfId="63" applyNumberFormat="1" applyBorder="1">
      <alignment vertical="center"/>
      <protection/>
    </xf>
    <xf numFmtId="202" fontId="29" fillId="0" borderId="0" xfId="63" applyNumberFormat="1" applyBorder="1">
      <alignment vertical="center"/>
      <protection/>
    </xf>
    <xf numFmtId="0" fontId="29" fillId="0" borderId="0" xfId="63" quotePrefix="1">
      <alignment vertical="center"/>
      <protection/>
    </xf>
    <xf numFmtId="0" fontId="29" fillId="0" borderId="0" xfId="63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3.5"/>
  <cols>
    <col min="1" max="2" width="15.125" style="14" customWidth="1"/>
    <col min="3" max="11" width="12.625" style="14" customWidth="1"/>
    <col min="12" max="16384" width="9.00390625" style="14" customWidth="1"/>
  </cols>
  <sheetData>
    <row r="1" spans="1:9" s="7" customFormat="1" ht="39" customHeight="1">
      <c r="A1" s="1" t="s">
        <v>11</v>
      </c>
      <c r="B1" s="2" t="s">
        <v>12</v>
      </c>
      <c r="C1" s="3" t="s">
        <v>13</v>
      </c>
      <c r="D1" s="4" t="s">
        <v>14</v>
      </c>
      <c r="E1" s="4" t="s">
        <v>15</v>
      </c>
      <c r="F1" s="4" t="s">
        <v>16</v>
      </c>
      <c r="G1" s="4" t="s">
        <v>17</v>
      </c>
      <c r="H1" s="5" t="s">
        <v>18</v>
      </c>
      <c r="I1" s="6" t="s">
        <v>19</v>
      </c>
    </row>
    <row r="2" spans="1:9" ht="13.5">
      <c r="A2" s="8">
        <v>40634</v>
      </c>
      <c r="B2" s="9">
        <v>40999</v>
      </c>
      <c r="C2" s="10">
        <v>0.3</v>
      </c>
      <c r="D2" s="11"/>
      <c r="E2" s="11">
        <v>0.207</v>
      </c>
      <c r="F2" s="11">
        <v>0.0326</v>
      </c>
      <c r="G2" s="11">
        <f>2.9%</f>
        <v>0.028999999999999998</v>
      </c>
      <c r="H2" s="12">
        <v>1.48</v>
      </c>
      <c r="I2" s="13">
        <f>ROUND((C2*(1*(1+D2)+E2)+F2+G2*H2)/(1+F2+G2*H2),4)</f>
        <v>0.4069</v>
      </c>
    </row>
    <row r="3" spans="1:9" ht="13.5">
      <c r="A3" s="15">
        <f>B2+1</f>
        <v>41000</v>
      </c>
      <c r="B3" s="16">
        <v>42094</v>
      </c>
      <c r="C3" s="17">
        <v>0.255</v>
      </c>
      <c r="D3" s="18">
        <v>0.1</v>
      </c>
      <c r="E3" s="18">
        <v>0.207</v>
      </c>
      <c r="F3" s="18">
        <v>0.0326</v>
      </c>
      <c r="G3" s="18">
        <f>2.9%</f>
        <v>0.028999999999999998</v>
      </c>
      <c r="H3" s="19">
        <v>1.48</v>
      </c>
      <c r="I3" s="20">
        <f>ROUND((C3*(1*(1+D3)+E3)+F3+G3*H3)/(1+F3+G3*H3),4)</f>
        <v>0.3801</v>
      </c>
    </row>
    <row r="4" spans="1:9" ht="13.5">
      <c r="A4" s="21">
        <f>B3+1</f>
        <v>42095</v>
      </c>
      <c r="B4" s="22">
        <v>68392</v>
      </c>
      <c r="C4" s="23">
        <v>0.255</v>
      </c>
      <c r="D4" s="24"/>
      <c r="E4" s="24">
        <v>0.207</v>
      </c>
      <c r="F4" s="24">
        <v>0.0326</v>
      </c>
      <c r="G4" s="24">
        <f>2.9%</f>
        <v>0.028999999999999998</v>
      </c>
      <c r="H4" s="25">
        <v>1.48</v>
      </c>
      <c r="I4" s="26">
        <f>ROUND((C4*(1*(1+D4)+E4)+F4+G4*H4)/(1+F4+G4*H4),4)</f>
        <v>0.3564</v>
      </c>
    </row>
    <row r="6" spans="1:9" ht="13.5" customHeight="1">
      <c r="A6" s="27" t="s">
        <v>20</v>
      </c>
      <c r="B6" s="28" t="s">
        <v>21</v>
      </c>
      <c r="C6" s="29" t="s">
        <v>22</v>
      </c>
      <c r="D6" s="30"/>
      <c r="E6" s="30"/>
      <c r="F6" s="30"/>
      <c r="G6" s="30"/>
      <c r="H6" s="31"/>
      <c r="I6" s="32" t="s">
        <v>23</v>
      </c>
    </row>
    <row r="7" spans="1:9" ht="29.25" customHeight="1">
      <c r="A7" s="33"/>
      <c r="B7" s="34"/>
      <c r="C7" s="35">
        <v>41364</v>
      </c>
      <c r="D7" s="36">
        <v>41729</v>
      </c>
      <c r="E7" s="36">
        <v>42094</v>
      </c>
      <c r="F7" s="36">
        <v>42460</v>
      </c>
      <c r="G7" s="36">
        <v>42825</v>
      </c>
      <c r="H7" s="37" t="s">
        <v>24</v>
      </c>
      <c r="I7" s="38"/>
    </row>
    <row r="8" spans="1:9" ht="13.5">
      <c r="A8" s="39" t="s">
        <v>25</v>
      </c>
      <c r="B8" s="40">
        <v>5000000</v>
      </c>
      <c r="C8" s="41">
        <v>2500000</v>
      </c>
      <c r="D8" s="42">
        <v>1200000</v>
      </c>
      <c r="E8" s="42">
        <v>700000</v>
      </c>
      <c r="F8" s="42">
        <v>400000</v>
      </c>
      <c r="G8" s="42">
        <v>100000</v>
      </c>
      <c r="H8" s="43">
        <f>B8-SUM(C8:G8)</f>
        <v>100000</v>
      </c>
      <c r="I8" s="44"/>
    </row>
    <row r="9" spans="1:11" ht="13.5">
      <c r="A9" s="45"/>
      <c r="B9" s="46"/>
      <c r="C9" s="47">
        <f>VLOOKUP(C$7,税率表,9,1)</f>
        <v>0.3801</v>
      </c>
      <c r="D9" s="48">
        <f>VLOOKUP(D$7,税率表,9,1)</f>
        <v>0.3801</v>
      </c>
      <c r="E9" s="48">
        <f>VLOOKUP(E$7,税率表,9,1)</f>
        <v>0.3801</v>
      </c>
      <c r="F9" s="48">
        <f>VLOOKUP(F$7,税率表,9,1)</f>
        <v>0.3564</v>
      </c>
      <c r="G9" s="48">
        <f>VLOOKUP(G$7,税率表,9,1)</f>
        <v>0.3564</v>
      </c>
      <c r="H9" s="49">
        <v>0</v>
      </c>
      <c r="I9" s="44"/>
      <c r="J9" s="50" t="s">
        <v>26</v>
      </c>
      <c r="K9" s="51" t="s">
        <v>27</v>
      </c>
    </row>
    <row r="10" spans="1:11" ht="13.5">
      <c r="A10" s="52"/>
      <c r="B10" s="53"/>
      <c r="C10" s="54">
        <f aca="true" t="shared" si="0" ref="C10:H10">ROUNDDOWN(C8*C9,0)</f>
        <v>950250</v>
      </c>
      <c r="D10" s="55">
        <f t="shared" si="0"/>
        <v>456120</v>
      </c>
      <c r="E10" s="55">
        <f t="shared" si="0"/>
        <v>266070</v>
      </c>
      <c r="F10" s="55">
        <f t="shared" si="0"/>
        <v>142560</v>
      </c>
      <c r="G10" s="55">
        <f t="shared" si="0"/>
        <v>35640</v>
      </c>
      <c r="H10" s="56">
        <f t="shared" si="0"/>
        <v>0</v>
      </c>
      <c r="I10" s="57">
        <f>SUM(C10:H10)</f>
        <v>1850640</v>
      </c>
      <c r="J10" s="58">
        <f>C10</f>
        <v>950250</v>
      </c>
      <c r="K10" s="59">
        <f>SUM(D10:H10)</f>
        <v>900390</v>
      </c>
    </row>
    <row r="11" spans="1:9" ht="13.5">
      <c r="A11" s="39"/>
      <c r="B11" s="40"/>
      <c r="C11" s="41"/>
      <c r="D11" s="42"/>
      <c r="E11" s="42"/>
      <c r="F11" s="42"/>
      <c r="G11" s="42"/>
      <c r="H11" s="43">
        <f>B11-SUM(C11:G11)</f>
        <v>0</v>
      </c>
      <c r="I11" s="44"/>
    </row>
    <row r="12" spans="1:11" ht="13.5">
      <c r="A12" s="45"/>
      <c r="B12" s="46"/>
      <c r="C12" s="47">
        <f>VLOOKUP(C$7,税率表,9,1)</f>
        <v>0.3801</v>
      </c>
      <c r="D12" s="48">
        <f>VLOOKUP(D$7,税率表,9,1)</f>
        <v>0.3801</v>
      </c>
      <c r="E12" s="48">
        <f>VLOOKUP(E$7,税率表,9,1)</f>
        <v>0.3801</v>
      </c>
      <c r="F12" s="48">
        <f>VLOOKUP(F$7,税率表,9,1)</f>
        <v>0.3564</v>
      </c>
      <c r="G12" s="48">
        <f>VLOOKUP(G$7,税率表,9,1)</f>
        <v>0.3564</v>
      </c>
      <c r="H12" s="49">
        <v>0</v>
      </c>
      <c r="I12" s="44"/>
      <c r="J12" s="50" t="s">
        <v>26</v>
      </c>
      <c r="K12" s="51" t="s">
        <v>27</v>
      </c>
    </row>
    <row r="13" spans="1:11" ht="13.5">
      <c r="A13" s="52"/>
      <c r="B13" s="53"/>
      <c r="C13" s="54">
        <f aca="true" t="shared" si="1" ref="C13:H13">ROUNDDOWN(C11*C12,0)</f>
        <v>0</v>
      </c>
      <c r="D13" s="55">
        <f t="shared" si="1"/>
        <v>0</v>
      </c>
      <c r="E13" s="55">
        <f t="shared" si="1"/>
        <v>0</v>
      </c>
      <c r="F13" s="55">
        <f t="shared" si="1"/>
        <v>0</v>
      </c>
      <c r="G13" s="55">
        <f t="shared" si="1"/>
        <v>0</v>
      </c>
      <c r="H13" s="56">
        <f t="shared" si="1"/>
        <v>0</v>
      </c>
      <c r="I13" s="57">
        <f>SUM(C13:H13)</f>
        <v>0</v>
      </c>
      <c r="J13" s="58">
        <f>C13</f>
        <v>0</v>
      </c>
      <c r="K13" s="59">
        <f>SUM(D13:H13)</f>
        <v>0</v>
      </c>
    </row>
    <row r="14" spans="1:9" ht="13.5">
      <c r="A14" s="39"/>
      <c r="B14" s="40"/>
      <c r="C14" s="41"/>
      <c r="D14" s="42"/>
      <c r="E14" s="42"/>
      <c r="F14" s="42"/>
      <c r="G14" s="42"/>
      <c r="H14" s="43">
        <f>B14-SUM(C14:G14)</f>
        <v>0</v>
      </c>
      <c r="I14" s="44"/>
    </row>
    <row r="15" spans="1:11" ht="13.5">
      <c r="A15" s="45"/>
      <c r="B15" s="46"/>
      <c r="C15" s="47">
        <f>VLOOKUP(C$7,税率表,9,1)</f>
        <v>0.3801</v>
      </c>
      <c r="D15" s="48">
        <f>VLOOKUP(D$7,税率表,9,1)</f>
        <v>0.3801</v>
      </c>
      <c r="E15" s="48">
        <f>VLOOKUP(E$7,税率表,9,1)</f>
        <v>0.3801</v>
      </c>
      <c r="F15" s="48">
        <f>VLOOKUP(F$7,税率表,9,1)</f>
        <v>0.3564</v>
      </c>
      <c r="G15" s="48">
        <f>VLOOKUP(G$7,税率表,9,1)</f>
        <v>0.3564</v>
      </c>
      <c r="H15" s="49">
        <v>0</v>
      </c>
      <c r="I15" s="44"/>
      <c r="J15" s="50" t="s">
        <v>26</v>
      </c>
      <c r="K15" s="51" t="s">
        <v>27</v>
      </c>
    </row>
    <row r="16" spans="1:11" ht="13.5">
      <c r="A16" s="52"/>
      <c r="B16" s="53"/>
      <c r="C16" s="54">
        <f aca="true" t="shared" si="2" ref="C16:H16">ROUNDDOWN(C14*C15,0)</f>
        <v>0</v>
      </c>
      <c r="D16" s="55">
        <f t="shared" si="2"/>
        <v>0</v>
      </c>
      <c r="E16" s="55">
        <f t="shared" si="2"/>
        <v>0</v>
      </c>
      <c r="F16" s="55">
        <f t="shared" si="2"/>
        <v>0</v>
      </c>
      <c r="G16" s="55">
        <f t="shared" si="2"/>
        <v>0</v>
      </c>
      <c r="H16" s="56">
        <f t="shared" si="2"/>
        <v>0</v>
      </c>
      <c r="I16" s="57">
        <f>SUM(C16:H16)</f>
        <v>0</v>
      </c>
      <c r="J16" s="58">
        <f>C16</f>
        <v>0</v>
      </c>
      <c r="K16" s="59">
        <f>SUM(D16:H16)</f>
        <v>0</v>
      </c>
    </row>
    <row r="17" spans="1:9" ht="13.5">
      <c r="A17" s="39"/>
      <c r="B17" s="40"/>
      <c r="C17" s="41"/>
      <c r="D17" s="42"/>
      <c r="E17" s="42"/>
      <c r="F17" s="42"/>
      <c r="G17" s="42"/>
      <c r="H17" s="43">
        <f>B17-SUM(C17:G17)</f>
        <v>0</v>
      </c>
      <c r="I17" s="44"/>
    </row>
    <row r="18" spans="1:11" ht="13.5">
      <c r="A18" s="45"/>
      <c r="B18" s="46"/>
      <c r="C18" s="47">
        <f>VLOOKUP(C$7,税率表,9,1)</f>
        <v>0.3801</v>
      </c>
      <c r="D18" s="48">
        <f>VLOOKUP(D$7,税率表,9,1)</f>
        <v>0.3801</v>
      </c>
      <c r="E18" s="48">
        <f>VLOOKUP(E$7,税率表,9,1)</f>
        <v>0.3801</v>
      </c>
      <c r="F18" s="48">
        <f>VLOOKUP(F$7,税率表,9,1)</f>
        <v>0.3564</v>
      </c>
      <c r="G18" s="48">
        <f>VLOOKUP(G$7,税率表,9,1)</f>
        <v>0.3564</v>
      </c>
      <c r="H18" s="49">
        <v>0</v>
      </c>
      <c r="I18" s="44"/>
      <c r="J18" s="50" t="s">
        <v>26</v>
      </c>
      <c r="K18" s="51" t="s">
        <v>27</v>
      </c>
    </row>
    <row r="19" spans="1:11" ht="13.5">
      <c r="A19" s="52"/>
      <c r="B19" s="53"/>
      <c r="C19" s="54">
        <f aca="true" t="shared" si="3" ref="C19:H19">ROUNDDOWN(C17*C18,0)</f>
        <v>0</v>
      </c>
      <c r="D19" s="55">
        <f t="shared" si="3"/>
        <v>0</v>
      </c>
      <c r="E19" s="55">
        <f t="shared" si="3"/>
        <v>0</v>
      </c>
      <c r="F19" s="55">
        <f t="shared" si="3"/>
        <v>0</v>
      </c>
      <c r="G19" s="55">
        <f t="shared" si="3"/>
        <v>0</v>
      </c>
      <c r="H19" s="56">
        <f t="shared" si="3"/>
        <v>0</v>
      </c>
      <c r="I19" s="57">
        <f>SUM(C19:H19)</f>
        <v>0</v>
      </c>
      <c r="J19" s="58">
        <f>C19</f>
        <v>0</v>
      </c>
      <c r="K19" s="59">
        <f>SUM(D19:H19)</f>
        <v>0</v>
      </c>
    </row>
    <row r="20" spans="1:9" ht="13.5">
      <c r="A20" s="39"/>
      <c r="B20" s="40"/>
      <c r="C20" s="41"/>
      <c r="D20" s="42"/>
      <c r="E20" s="42"/>
      <c r="F20" s="42"/>
      <c r="G20" s="42"/>
      <c r="H20" s="43">
        <f>B20-SUM(C20:G20)</f>
        <v>0</v>
      </c>
      <c r="I20" s="44"/>
    </row>
    <row r="21" spans="1:11" ht="13.5">
      <c r="A21" s="45"/>
      <c r="B21" s="46"/>
      <c r="C21" s="47">
        <f>VLOOKUP(C$7,税率表,9,1)</f>
        <v>0.3801</v>
      </c>
      <c r="D21" s="48">
        <f>VLOOKUP(D$7,税率表,9,1)</f>
        <v>0.3801</v>
      </c>
      <c r="E21" s="48">
        <f>VLOOKUP(E$7,税率表,9,1)</f>
        <v>0.3801</v>
      </c>
      <c r="F21" s="48">
        <f>VLOOKUP(F$7,税率表,9,1)</f>
        <v>0.3564</v>
      </c>
      <c r="G21" s="48">
        <f>VLOOKUP(G$7,税率表,9,1)</f>
        <v>0.3564</v>
      </c>
      <c r="H21" s="49">
        <v>0</v>
      </c>
      <c r="I21" s="44"/>
      <c r="J21" s="50" t="s">
        <v>26</v>
      </c>
      <c r="K21" s="51" t="s">
        <v>27</v>
      </c>
    </row>
    <row r="22" spans="1:11" ht="13.5">
      <c r="A22" s="52"/>
      <c r="B22" s="53"/>
      <c r="C22" s="54">
        <f aca="true" t="shared" si="4" ref="C22:H22">ROUNDDOWN(C20*C21,0)</f>
        <v>0</v>
      </c>
      <c r="D22" s="55">
        <f t="shared" si="4"/>
        <v>0</v>
      </c>
      <c r="E22" s="55">
        <f t="shared" si="4"/>
        <v>0</v>
      </c>
      <c r="F22" s="55">
        <f t="shared" si="4"/>
        <v>0</v>
      </c>
      <c r="G22" s="55">
        <f t="shared" si="4"/>
        <v>0</v>
      </c>
      <c r="H22" s="56">
        <f t="shared" si="4"/>
        <v>0</v>
      </c>
      <c r="I22" s="57">
        <f>SUM(C22:H22)</f>
        <v>0</v>
      </c>
      <c r="J22" s="58">
        <f>C22</f>
        <v>0</v>
      </c>
      <c r="K22" s="59">
        <f>SUM(D22:H22)</f>
        <v>0</v>
      </c>
    </row>
    <row r="23" spans="1:9" ht="13.5">
      <c r="A23" s="39"/>
      <c r="B23" s="40"/>
      <c r="C23" s="41"/>
      <c r="D23" s="42"/>
      <c r="E23" s="42"/>
      <c r="F23" s="42"/>
      <c r="G23" s="42"/>
      <c r="H23" s="43">
        <f>B23-SUM(C23:G23)</f>
        <v>0</v>
      </c>
      <c r="I23" s="44"/>
    </row>
    <row r="24" spans="1:11" ht="13.5">
      <c r="A24" s="45"/>
      <c r="B24" s="46"/>
      <c r="C24" s="47">
        <f>VLOOKUP(C$7,税率表,9,1)</f>
        <v>0.3801</v>
      </c>
      <c r="D24" s="48">
        <f>VLOOKUP(D$7,税率表,9,1)</f>
        <v>0.3801</v>
      </c>
      <c r="E24" s="48">
        <f>VLOOKUP(E$7,税率表,9,1)</f>
        <v>0.3801</v>
      </c>
      <c r="F24" s="48">
        <f>VLOOKUP(F$7,税率表,9,1)</f>
        <v>0.3564</v>
      </c>
      <c r="G24" s="48">
        <f>VLOOKUP(G$7,税率表,9,1)</f>
        <v>0.3564</v>
      </c>
      <c r="H24" s="49">
        <v>0</v>
      </c>
      <c r="I24" s="44"/>
      <c r="J24" s="50" t="s">
        <v>26</v>
      </c>
      <c r="K24" s="51" t="s">
        <v>27</v>
      </c>
    </row>
    <row r="25" spans="1:11" ht="13.5">
      <c r="A25" s="52"/>
      <c r="B25" s="53"/>
      <c r="C25" s="54">
        <f aca="true" t="shared" si="5" ref="C25:H25">ROUNDDOWN(C23*C24,0)</f>
        <v>0</v>
      </c>
      <c r="D25" s="55">
        <f t="shared" si="5"/>
        <v>0</v>
      </c>
      <c r="E25" s="55">
        <f t="shared" si="5"/>
        <v>0</v>
      </c>
      <c r="F25" s="55">
        <f t="shared" si="5"/>
        <v>0</v>
      </c>
      <c r="G25" s="55">
        <f t="shared" si="5"/>
        <v>0</v>
      </c>
      <c r="H25" s="56">
        <f t="shared" si="5"/>
        <v>0</v>
      </c>
      <c r="I25" s="57">
        <f>SUM(C25:H25)</f>
        <v>0</v>
      </c>
      <c r="J25" s="58">
        <f>C25</f>
        <v>0</v>
      </c>
      <c r="K25" s="59">
        <f>SUM(D25:H25)</f>
        <v>0</v>
      </c>
    </row>
    <row r="26" spans="1:9" ht="13.5">
      <c r="A26" s="39"/>
      <c r="B26" s="40"/>
      <c r="C26" s="41"/>
      <c r="D26" s="42"/>
      <c r="E26" s="42"/>
      <c r="F26" s="42"/>
      <c r="G26" s="42"/>
      <c r="H26" s="43">
        <f>B26-SUM(C26:G26)</f>
        <v>0</v>
      </c>
      <c r="I26" s="44"/>
    </row>
    <row r="27" spans="1:11" ht="13.5">
      <c r="A27" s="45"/>
      <c r="B27" s="46"/>
      <c r="C27" s="47">
        <f>VLOOKUP(C$7,税率表,9,1)</f>
        <v>0.3801</v>
      </c>
      <c r="D27" s="48">
        <f>VLOOKUP(D$7,税率表,9,1)</f>
        <v>0.3801</v>
      </c>
      <c r="E27" s="48">
        <f>VLOOKUP(E$7,税率表,9,1)</f>
        <v>0.3801</v>
      </c>
      <c r="F27" s="48">
        <f>VLOOKUP(F$7,税率表,9,1)</f>
        <v>0.3564</v>
      </c>
      <c r="G27" s="48">
        <f>VLOOKUP(G$7,税率表,9,1)</f>
        <v>0.3564</v>
      </c>
      <c r="H27" s="49">
        <v>0</v>
      </c>
      <c r="I27" s="44"/>
      <c r="J27" s="50" t="s">
        <v>26</v>
      </c>
      <c r="K27" s="51" t="s">
        <v>27</v>
      </c>
    </row>
    <row r="28" spans="1:11" ht="13.5">
      <c r="A28" s="52"/>
      <c r="B28" s="53"/>
      <c r="C28" s="54">
        <f aca="true" t="shared" si="6" ref="C28:H28">ROUNDDOWN(C26*C27,0)</f>
        <v>0</v>
      </c>
      <c r="D28" s="55">
        <f t="shared" si="6"/>
        <v>0</v>
      </c>
      <c r="E28" s="55">
        <f t="shared" si="6"/>
        <v>0</v>
      </c>
      <c r="F28" s="55">
        <f t="shared" si="6"/>
        <v>0</v>
      </c>
      <c r="G28" s="55">
        <f t="shared" si="6"/>
        <v>0</v>
      </c>
      <c r="H28" s="56">
        <f t="shared" si="6"/>
        <v>0</v>
      </c>
      <c r="I28" s="57">
        <f>SUM(C28:H28)</f>
        <v>0</v>
      </c>
      <c r="J28" s="58">
        <f>C28</f>
        <v>0</v>
      </c>
      <c r="K28" s="59">
        <f>SUM(D28:H28)</f>
        <v>0</v>
      </c>
    </row>
  </sheetData>
  <sheetProtection/>
  <mergeCells count="18">
    <mergeCell ref="A20:A22"/>
    <mergeCell ref="B20:B22"/>
    <mergeCell ref="A23:A25"/>
    <mergeCell ref="B23:B25"/>
    <mergeCell ref="A26:A28"/>
    <mergeCell ref="B26:B28"/>
    <mergeCell ref="A11:A13"/>
    <mergeCell ref="B11:B13"/>
    <mergeCell ref="A14:A16"/>
    <mergeCell ref="B14:B16"/>
    <mergeCell ref="A17:A19"/>
    <mergeCell ref="B17:B19"/>
    <mergeCell ref="A6:A7"/>
    <mergeCell ref="B6:B7"/>
    <mergeCell ref="C6:H6"/>
    <mergeCell ref="I6:I7"/>
    <mergeCell ref="A8:A10"/>
    <mergeCell ref="B8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10"/>
  <sheetViews>
    <sheetView showGridLines="0" zoomScalePageLayoutView="0" workbookViewId="0" topLeftCell="A1">
      <selection activeCell="D15" sqref="D15"/>
    </sheetView>
  </sheetViews>
  <sheetFormatPr defaultColWidth="9.00390625" defaultRowHeight="13.5"/>
  <cols>
    <col min="1" max="1" width="28.875" style="14" customWidth="1"/>
    <col min="2" max="2" width="9.00390625" style="14" customWidth="1"/>
    <col min="3" max="3" width="1.37890625" style="14" customWidth="1"/>
    <col min="4" max="4" width="32.00390625" style="14" customWidth="1"/>
  </cols>
  <sheetData>
    <row r="3" ht="14.25" thickBot="1"/>
    <row r="4" spans="1:3" ht="14.25" thickBot="1">
      <c r="A4" s="66" t="s">
        <v>28</v>
      </c>
      <c r="B4" s="67">
        <v>6</v>
      </c>
      <c r="C4" s="68"/>
    </row>
    <row r="6" spans="1:4" ht="13.5">
      <c r="A6" s="66" t="s">
        <v>29</v>
      </c>
      <c r="B6" s="73">
        <f>VLOOKUP($B$4,償却率表,3,FALSE)</f>
        <v>0.319</v>
      </c>
      <c r="C6" s="74"/>
      <c r="D6" s="75" t="s">
        <v>30</v>
      </c>
    </row>
    <row r="8" spans="1:4" ht="13.5">
      <c r="A8" s="66" t="s">
        <v>31</v>
      </c>
      <c r="B8" s="73">
        <f>VLOOKUP($B$4,償却率表,5,FALSE)</f>
        <v>0.417</v>
      </c>
      <c r="C8" s="74"/>
      <c r="D8" s="75" t="s">
        <v>32</v>
      </c>
    </row>
    <row r="10" spans="1:4" ht="13.5">
      <c r="A10" s="66" t="s">
        <v>33</v>
      </c>
      <c r="B10" s="73">
        <f>VLOOKUP($B$4,償却率表,8,FALSE)</f>
        <v>0.333</v>
      </c>
      <c r="C10" s="74"/>
      <c r="D10" s="75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3.5"/>
  <cols>
    <col min="1" max="1" width="6.375" style="76" customWidth="1"/>
    <col min="2" max="16384" width="9.00390625" style="14" customWidth="1"/>
  </cols>
  <sheetData>
    <row r="1" spans="1:10" ht="13.5" customHeight="1">
      <c r="A1" s="60" t="s">
        <v>0</v>
      </c>
      <c r="B1" s="61" t="s">
        <v>2</v>
      </c>
      <c r="C1" s="61"/>
      <c r="D1" s="61" t="s">
        <v>1</v>
      </c>
      <c r="E1" s="61"/>
      <c r="F1" s="61"/>
      <c r="G1" s="61"/>
      <c r="H1" s="61" t="s">
        <v>10</v>
      </c>
      <c r="I1" s="61"/>
      <c r="J1" s="61"/>
    </row>
    <row r="2" spans="1:10" ht="13.5">
      <c r="A2" s="62"/>
      <c r="B2" s="61" t="s">
        <v>5</v>
      </c>
      <c r="C2" s="61" t="s">
        <v>6</v>
      </c>
      <c r="D2" s="61" t="s">
        <v>3</v>
      </c>
      <c r="E2" s="61" t="s">
        <v>4</v>
      </c>
      <c r="F2" s="61"/>
      <c r="G2" s="61"/>
      <c r="H2" s="61" t="s">
        <v>4</v>
      </c>
      <c r="I2" s="61"/>
      <c r="J2" s="61"/>
    </row>
    <row r="3" spans="1:10" ht="13.5" customHeight="1">
      <c r="A3" s="62"/>
      <c r="B3" s="61"/>
      <c r="C3" s="61"/>
      <c r="D3" s="61"/>
      <c r="E3" s="63" t="s">
        <v>7</v>
      </c>
      <c r="F3" s="64" t="s">
        <v>8</v>
      </c>
      <c r="G3" s="65" t="s">
        <v>9</v>
      </c>
      <c r="H3" s="63" t="s">
        <v>7</v>
      </c>
      <c r="I3" s="64" t="s">
        <v>8</v>
      </c>
      <c r="J3" s="65" t="s">
        <v>9</v>
      </c>
    </row>
    <row r="4" spans="1:10" ht="13.5">
      <c r="A4" s="69">
        <v>2</v>
      </c>
      <c r="B4" s="70">
        <v>0.5</v>
      </c>
      <c r="C4" s="71">
        <v>0.684</v>
      </c>
      <c r="D4" s="70">
        <v>0.5</v>
      </c>
      <c r="E4" s="70">
        <v>1</v>
      </c>
      <c r="F4" s="70">
        <v>0</v>
      </c>
      <c r="G4" s="72">
        <v>0</v>
      </c>
      <c r="H4" s="70">
        <v>1</v>
      </c>
      <c r="I4" s="70">
        <v>0</v>
      </c>
      <c r="J4" s="72">
        <v>0</v>
      </c>
    </row>
    <row r="5" spans="1:10" ht="13.5">
      <c r="A5" s="69">
        <v>3</v>
      </c>
      <c r="B5" s="70">
        <v>0.333</v>
      </c>
      <c r="C5" s="70">
        <v>0.536</v>
      </c>
      <c r="D5" s="70">
        <v>0.334</v>
      </c>
      <c r="E5" s="70">
        <v>0.833</v>
      </c>
      <c r="F5" s="70">
        <v>1</v>
      </c>
      <c r="G5" s="72">
        <v>0.02789</v>
      </c>
      <c r="H5" s="70">
        <v>0.667</v>
      </c>
      <c r="I5" s="70">
        <v>1</v>
      </c>
      <c r="J5" s="72">
        <v>0.11089</v>
      </c>
    </row>
    <row r="6" spans="1:10" ht="13.5">
      <c r="A6" s="69">
        <v>4</v>
      </c>
      <c r="B6" s="70">
        <v>0.25</v>
      </c>
      <c r="C6" s="70">
        <v>0.438</v>
      </c>
      <c r="D6" s="70">
        <v>0.25</v>
      </c>
      <c r="E6" s="70">
        <v>0.625</v>
      </c>
      <c r="F6" s="70">
        <v>1</v>
      </c>
      <c r="G6" s="72">
        <v>0.05274</v>
      </c>
      <c r="H6" s="70">
        <v>0.5</v>
      </c>
      <c r="I6" s="70">
        <v>1</v>
      </c>
      <c r="J6" s="72">
        <v>0.12499</v>
      </c>
    </row>
    <row r="7" spans="1:10" ht="13.5">
      <c r="A7" s="69">
        <v>5</v>
      </c>
      <c r="B7" s="70">
        <v>0.2</v>
      </c>
      <c r="C7" s="70">
        <v>0.369</v>
      </c>
      <c r="D7" s="70">
        <v>0.2</v>
      </c>
      <c r="E7" s="70">
        <v>0.5</v>
      </c>
      <c r="F7" s="70">
        <v>1</v>
      </c>
      <c r="G7" s="72">
        <v>0.06249</v>
      </c>
      <c r="H7" s="70">
        <v>0.4</v>
      </c>
      <c r="I7" s="70">
        <v>0.5</v>
      </c>
      <c r="J7" s="72">
        <v>0.108</v>
      </c>
    </row>
    <row r="8" spans="1:10" ht="13.5">
      <c r="A8" s="69">
        <v>6</v>
      </c>
      <c r="B8" s="70">
        <v>0.166</v>
      </c>
      <c r="C8" s="70">
        <v>0.319</v>
      </c>
      <c r="D8" s="70">
        <v>0.167</v>
      </c>
      <c r="E8" s="70">
        <v>0.417</v>
      </c>
      <c r="F8" s="70">
        <v>0.5</v>
      </c>
      <c r="G8" s="72">
        <v>0.05776</v>
      </c>
      <c r="H8" s="70">
        <v>0.333</v>
      </c>
      <c r="I8" s="70">
        <v>0.334</v>
      </c>
      <c r="J8" s="72">
        <v>0.09911</v>
      </c>
    </row>
    <row r="9" spans="1:10" ht="13.5">
      <c r="A9" s="69">
        <v>7</v>
      </c>
      <c r="B9" s="70">
        <v>0.142</v>
      </c>
      <c r="C9" s="70">
        <v>0.28</v>
      </c>
      <c r="D9" s="70">
        <v>0.143</v>
      </c>
      <c r="E9" s="70">
        <v>0.357</v>
      </c>
      <c r="F9" s="70">
        <v>0.5</v>
      </c>
      <c r="G9" s="72">
        <v>0.05496</v>
      </c>
      <c r="H9" s="70">
        <v>0.286</v>
      </c>
      <c r="I9" s="70">
        <v>0.334</v>
      </c>
      <c r="J9" s="72">
        <v>0.0868</v>
      </c>
    </row>
    <row r="10" spans="1:10" ht="13.5">
      <c r="A10" s="69">
        <v>8</v>
      </c>
      <c r="B10" s="70">
        <v>0.125</v>
      </c>
      <c r="C10" s="70">
        <v>0.25</v>
      </c>
      <c r="D10" s="70">
        <v>0.125</v>
      </c>
      <c r="E10" s="70">
        <v>0.313</v>
      </c>
      <c r="F10" s="70">
        <v>0.334</v>
      </c>
      <c r="G10" s="72">
        <v>0.05111</v>
      </c>
      <c r="H10" s="70">
        <v>0.25</v>
      </c>
      <c r="I10" s="70">
        <v>0.334</v>
      </c>
      <c r="J10" s="72">
        <v>0.07909</v>
      </c>
    </row>
    <row r="11" spans="1:10" ht="13.5">
      <c r="A11" s="69">
        <v>9</v>
      </c>
      <c r="B11" s="70">
        <v>0.111</v>
      </c>
      <c r="C11" s="70">
        <v>0.226</v>
      </c>
      <c r="D11" s="70">
        <v>0.112</v>
      </c>
      <c r="E11" s="70">
        <v>0.278</v>
      </c>
      <c r="F11" s="70">
        <v>0.334</v>
      </c>
      <c r="G11" s="72">
        <v>0.047312</v>
      </c>
      <c r="H11" s="70">
        <v>0.222</v>
      </c>
      <c r="I11" s="70">
        <v>0.25</v>
      </c>
      <c r="J11" s="72">
        <v>0.07126</v>
      </c>
    </row>
    <row r="12" spans="1:10" ht="13.5">
      <c r="A12" s="69">
        <v>10</v>
      </c>
      <c r="B12" s="70">
        <v>0.1</v>
      </c>
      <c r="C12" s="70">
        <v>0.206</v>
      </c>
      <c r="D12" s="70">
        <v>0.1</v>
      </c>
      <c r="E12" s="70">
        <v>0.25</v>
      </c>
      <c r="F12" s="70">
        <v>0.334</v>
      </c>
      <c r="G12" s="72">
        <v>0.04448</v>
      </c>
      <c r="H12" s="70">
        <v>0.2</v>
      </c>
      <c r="I12" s="70">
        <v>0.25</v>
      </c>
      <c r="J12" s="72">
        <v>0.06552</v>
      </c>
    </row>
    <row r="13" spans="1:10" ht="13.5">
      <c r="A13" s="69">
        <v>11</v>
      </c>
      <c r="B13" s="70">
        <v>0.09</v>
      </c>
      <c r="C13" s="70">
        <v>0.189</v>
      </c>
      <c r="D13" s="70">
        <v>0.091</v>
      </c>
      <c r="E13" s="70">
        <v>0.227</v>
      </c>
      <c r="F13" s="70">
        <v>0.25</v>
      </c>
      <c r="G13" s="72">
        <v>0.04123</v>
      </c>
      <c r="H13" s="70">
        <v>0.182</v>
      </c>
      <c r="I13" s="70">
        <v>0.2</v>
      </c>
      <c r="J13" s="72">
        <v>0.05992</v>
      </c>
    </row>
    <row r="14" spans="1:10" ht="13.5">
      <c r="A14" s="69">
        <v>12</v>
      </c>
      <c r="B14" s="70">
        <v>0.083</v>
      </c>
      <c r="C14" s="70">
        <v>0.175</v>
      </c>
      <c r="D14" s="70">
        <v>0.084</v>
      </c>
      <c r="E14" s="70">
        <v>0.208</v>
      </c>
      <c r="F14" s="70">
        <v>0.25</v>
      </c>
      <c r="G14" s="72">
        <v>0.0387</v>
      </c>
      <c r="H14" s="70">
        <v>0.167</v>
      </c>
      <c r="I14" s="70">
        <v>0.2</v>
      </c>
      <c r="J14" s="72">
        <v>0.05566</v>
      </c>
    </row>
    <row r="15" spans="1:10" ht="13.5">
      <c r="A15" s="69">
        <v>13</v>
      </c>
      <c r="B15" s="70">
        <v>0.076</v>
      </c>
      <c r="C15" s="70">
        <v>0.162</v>
      </c>
      <c r="D15" s="70">
        <v>0.077</v>
      </c>
      <c r="E15" s="70">
        <v>0.192</v>
      </c>
      <c r="F15" s="70">
        <v>0.2</v>
      </c>
      <c r="G15" s="72">
        <v>0.03633</v>
      </c>
      <c r="H15" s="70">
        <v>0.154</v>
      </c>
      <c r="I15" s="70">
        <v>0.167</v>
      </c>
      <c r="J15" s="72">
        <v>0.0518</v>
      </c>
    </row>
    <row r="16" spans="1:10" ht="13.5">
      <c r="A16" s="69">
        <v>14</v>
      </c>
      <c r="B16" s="70">
        <v>0.071</v>
      </c>
      <c r="C16" s="70">
        <v>0.152</v>
      </c>
      <c r="D16" s="70">
        <v>0.072</v>
      </c>
      <c r="E16" s="70">
        <v>0.179</v>
      </c>
      <c r="F16" s="70">
        <v>0.2</v>
      </c>
      <c r="G16" s="72">
        <v>0.03389</v>
      </c>
      <c r="H16" s="70">
        <v>0.143</v>
      </c>
      <c r="I16" s="70">
        <v>0.167</v>
      </c>
      <c r="J16" s="72">
        <v>0.04854</v>
      </c>
    </row>
    <row r="17" spans="1:10" ht="13.5">
      <c r="A17" s="69">
        <v>15</v>
      </c>
      <c r="B17" s="70">
        <v>0.066</v>
      </c>
      <c r="C17" s="70">
        <v>0.142</v>
      </c>
      <c r="D17" s="70">
        <v>0.067</v>
      </c>
      <c r="E17" s="70">
        <v>0.167</v>
      </c>
      <c r="F17" s="70">
        <v>0.2</v>
      </c>
      <c r="G17" s="72">
        <v>0.03217</v>
      </c>
      <c r="H17" s="70">
        <v>0.133</v>
      </c>
      <c r="I17" s="70">
        <v>0.143</v>
      </c>
      <c r="J17" s="72">
        <v>0.04565</v>
      </c>
    </row>
    <row r="18" spans="1:10" ht="13.5">
      <c r="A18" s="69">
        <v>16</v>
      </c>
      <c r="B18" s="70">
        <v>0.062</v>
      </c>
      <c r="C18" s="70">
        <v>0.134</v>
      </c>
      <c r="D18" s="70">
        <v>0.063</v>
      </c>
      <c r="E18" s="70">
        <v>0.156</v>
      </c>
      <c r="F18" s="70">
        <v>0.167</v>
      </c>
      <c r="G18" s="72">
        <v>0.03063</v>
      </c>
      <c r="H18" s="70">
        <v>0.125</v>
      </c>
      <c r="I18" s="70">
        <v>0.143</v>
      </c>
      <c r="J18" s="72">
        <v>0.04294</v>
      </c>
    </row>
    <row r="19" spans="1:10" ht="13.5">
      <c r="A19" s="69">
        <v>17</v>
      </c>
      <c r="B19" s="70">
        <v>0.058</v>
      </c>
      <c r="C19" s="70">
        <v>0.127</v>
      </c>
      <c r="D19" s="70">
        <v>0.059</v>
      </c>
      <c r="E19" s="70">
        <v>0.147</v>
      </c>
      <c r="F19" s="70">
        <v>0.167</v>
      </c>
      <c r="G19" s="72">
        <v>0.02905</v>
      </c>
      <c r="H19" s="70">
        <v>0.118</v>
      </c>
      <c r="I19" s="70">
        <v>0.125</v>
      </c>
      <c r="J19" s="72">
        <v>0.04038</v>
      </c>
    </row>
    <row r="20" spans="1:10" ht="13.5">
      <c r="A20" s="69">
        <v>18</v>
      </c>
      <c r="B20" s="70">
        <v>0.055</v>
      </c>
      <c r="C20" s="70">
        <v>0.12</v>
      </c>
      <c r="D20" s="70">
        <v>0.056</v>
      </c>
      <c r="E20" s="70">
        <v>0.139</v>
      </c>
      <c r="F20" s="70">
        <v>0.143</v>
      </c>
      <c r="G20" s="72">
        <v>0.02757</v>
      </c>
      <c r="H20" s="70">
        <v>0.111</v>
      </c>
      <c r="I20" s="70">
        <v>0.112</v>
      </c>
      <c r="J20" s="72">
        <v>0.03884</v>
      </c>
    </row>
    <row r="21" spans="1:10" ht="13.5">
      <c r="A21" s="69">
        <v>19</v>
      </c>
      <c r="B21" s="70">
        <v>0.052</v>
      </c>
      <c r="C21" s="70">
        <v>0.114</v>
      </c>
      <c r="D21" s="70">
        <v>0.053</v>
      </c>
      <c r="E21" s="70">
        <v>0.132</v>
      </c>
      <c r="F21" s="70">
        <v>0.143</v>
      </c>
      <c r="G21" s="72">
        <v>0.02616</v>
      </c>
      <c r="H21" s="70">
        <v>0.105</v>
      </c>
      <c r="I21" s="70">
        <v>0.112</v>
      </c>
      <c r="J21" s="72">
        <v>0.03693</v>
      </c>
    </row>
    <row r="22" spans="1:10" ht="13.5">
      <c r="A22" s="69">
        <v>20</v>
      </c>
      <c r="B22" s="70">
        <v>0.05</v>
      </c>
      <c r="C22" s="70">
        <v>0.109</v>
      </c>
      <c r="D22" s="70">
        <v>0.05</v>
      </c>
      <c r="E22" s="70">
        <v>0.125</v>
      </c>
      <c r="F22" s="70">
        <v>0.143</v>
      </c>
      <c r="G22" s="72">
        <v>0.02517</v>
      </c>
      <c r="H22" s="70">
        <v>0.1</v>
      </c>
      <c r="I22" s="70">
        <v>0.112</v>
      </c>
      <c r="J22" s="72">
        <v>0.03486</v>
      </c>
    </row>
    <row r="23" spans="1:10" ht="13.5">
      <c r="A23" s="69">
        <v>21</v>
      </c>
      <c r="B23" s="70">
        <v>0.048</v>
      </c>
      <c r="C23" s="70">
        <v>0.104</v>
      </c>
      <c r="D23" s="70">
        <v>0.048</v>
      </c>
      <c r="E23" s="70">
        <v>0.119</v>
      </c>
      <c r="F23" s="70">
        <v>0.125</v>
      </c>
      <c r="G23" s="72">
        <v>0.02408</v>
      </c>
      <c r="H23" s="70">
        <v>0.095</v>
      </c>
      <c r="I23" s="70">
        <v>0.1</v>
      </c>
      <c r="J23" s="72">
        <v>0.03335</v>
      </c>
    </row>
    <row r="24" spans="1:10" ht="13.5">
      <c r="A24" s="69">
        <v>22</v>
      </c>
      <c r="B24" s="70">
        <v>0.046</v>
      </c>
      <c r="C24" s="70">
        <v>0.099</v>
      </c>
      <c r="D24" s="70">
        <v>0.046</v>
      </c>
      <c r="E24" s="70">
        <v>0.114</v>
      </c>
      <c r="F24" s="70">
        <v>0.125</v>
      </c>
      <c r="G24" s="72">
        <v>0.02296</v>
      </c>
      <c r="H24" s="70">
        <v>0.091</v>
      </c>
      <c r="I24" s="70">
        <v>0.1</v>
      </c>
      <c r="J24" s="72">
        <v>0.03182</v>
      </c>
    </row>
    <row r="25" spans="1:10" ht="13.5">
      <c r="A25" s="69">
        <v>23</v>
      </c>
      <c r="B25" s="70">
        <v>0.044</v>
      </c>
      <c r="C25" s="70">
        <v>0.095</v>
      </c>
      <c r="D25" s="70">
        <v>0.044</v>
      </c>
      <c r="E25" s="70">
        <v>0.109</v>
      </c>
      <c r="F25" s="70">
        <v>0.112</v>
      </c>
      <c r="G25" s="72">
        <v>0.02226</v>
      </c>
      <c r="H25" s="70">
        <v>0.087</v>
      </c>
      <c r="I25" s="70">
        <v>0.091</v>
      </c>
      <c r="J25" s="72">
        <v>0.03052</v>
      </c>
    </row>
    <row r="26" spans="1:10" ht="13.5">
      <c r="A26" s="69">
        <v>24</v>
      </c>
      <c r="B26" s="70">
        <v>0.042</v>
      </c>
      <c r="C26" s="70">
        <v>0.092</v>
      </c>
      <c r="D26" s="70">
        <v>0.042</v>
      </c>
      <c r="E26" s="70">
        <v>0.104</v>
      </c>
      <c r="F26" s="70">
        <v>0.112</v>
      </c>
      <c r="G26" s="72">
        <v>0.02157</v>
      </c>
      <c r="H26" s="70">
        <v>0.083</v>
      </c>
      <c r="I26" s="70">
        <v>0.084</v>
      </c>
      <c r="J26" s="72">
        <v>0.02969</v>
      </c>
    </row>
    <row r="27" spans="1:10" ht="13.5">
      <c r="A27" s="69">
        <v>25</v>
      </c>
      <c r="B27" s="70">
        <v>0.04</v>
      </c>
      <c r="C27" s="70">
        <v>0.088</v>
      </c>
      <c r="D27" s="70">
        <v>0.04</v>
      </c>
      <c r="E27" s="70">
        <v>0.1</v>
      </c>
      <c r="F27" s="70">
        <v>0.112</v>
      </c>
      <c r="G27" s="72">
        <v>0.02058</v>
      </c>
      <c r="H27" s="70">
        <v>0.08</v>
      </c>
      <c r="I27" s="70">
        <v>0.084</v>
      </c>
      <c r="J27" s="72">
        <v>0.02841</v>
      </c>
    </row>
    <row r="28" spans="1:10" ht="13.5">
      <c r="A28" s="69">
        <v>26</v>
      </c>
      <c r="B28" s="70">
        <v>0.039</v>
      </c>
      <c r="C28" s="70">
        <v>0.085</v>
      </c>
      <c r="D28" s="70">
        <v>0.039</v>
      </c>
      <c r="E28" s="70">
        <v>0.096</v>
      </c>
      <c r="F28" s="70">
        <v>0.1</v>
      </c>
      <c r="G28" s="72">
        <v>0.01989</v>
      </c>
      <c r="H28" s="70">
        <v>0.077</v>
      </c>
      <c r="I28" s="70">
        <v>0.084</v>
      </c>
      <c r="J28" s="72">
        <v>0.02716</v>
      </c>
    </row>
    <row r="29" spans="1:10" ht="13.5">
      <c r="A29" s="69">
        <v>27</v>
      </c>
      <c r="B29" s="70">
        <v>0.037</v>
      </c>
      <c r="C29" s="70">
        <v>0.082</v>
      </c>
      <c r="D29" s="70">
        <v>0.038</v>
      </c>
      <c r="E29" s="70">
        <v>0.093</v>
      </c>
      <c r="F29" s="70">
        <v>0.1</v>
      </c>
      <c r="G29" s="72">
        <v>0.01902</v>
      </c>
      <c r="H29" s="70">
        <v>0.074</v>
      </c>
      <c r="I29" s="70">
        <v>0.077</v>
      </c>
      <c r="J29" s="72">
        <v>0.02624</v>
      </c>
    </row>
    <row r="30" spans="1:10" ht="13.5">
      <c r="A30" s="69">
        <v>28</v>
      </c>
      <c r="B30" s="70">
        <v>0.036</v>
      </c>
      <c r="C30" s="70">
        <v>0.079</v>
      </c>
      <c r="D30" s="70">
        <v>0.036</v>
      </c>
      <c r="E30" s="70">
        <v>0.089</v>
      </c>
      <c r="F30" s="70">
        <v>0.091</v>
      </c>
      <c r="G30" s="72">
        <v>0.01866</v>
      </c>
      <c r="H30" s="70">
        <v>0.071</v>
      </c>
      <c r="I30" s="70">
        <v>0.072</v>
      </c>
      <c r="J30" s="72">
        <v>0.02568</v>
      </c>
    </row>
    <row r="31" spans="1:10" ht="13.5">
      <c r="A31" s="69">
        <v>29</v>
      </c>
      <c r="B31" s="70">
        <v>0.035</v>
      </c>
      <c r="C31" s="70">
        <v>0.076</v>
      </c>
      <c r="D31" s="70">
        <v>0.035</v>
      </c>
      <c r="E31" s="70">
        <v>0.086</v>
      </c>
      <c r="F31" s="70">
        <v>0.091</v>
      </c>
      <c r="G31" s="72">
        <v>0.01803</v>
      </c>
      <c r="H31" s="70">
        <v>0.069</v>
      </c>
      <c r="I31" s="70">
        <v>0.072</v>
      </c>
      <c r="J31" s="72">
        <v>0.02463</v>
      </c>
    </row>
    <row r="32" spans="1:10" ht="13.5">
      <c r="A32" s="69">
        <v>30</v>
      </c>
      <c r="B32" s="70">
        <v>0.034</v>
      </c>
      <c r="C32" s="70">
        <v>0.074</v>
      </c>
      <c r="D32" s="70">
        <v>0.034</v>
      </c>
      <c r="E32" s="70">
        <v>0.083</v>
      </c>
      <c r="F32" s="70">
        <v>0.084</v>
      </c>
      <c r="G32" s="72">
        <v>0.01766</v>
      </c>
      <c r="H32" s="70">
        <v>0.067</v>
      </c>
      <c r="I32" s="70">
        <v>0.072</v>
      </c>
      <c r="J32" s="72">
        <v>0.02366</v>
      </c>
    </row>
    <row r="33" spans="1:10" ht="13.5">
      <c r="A33" s="69">
        <v>31</v>
      </c>
      <c r="B33" s="70">
        <v>0.033</v>
      </c>
      <c r="C33" s="70">
        <v>0.072</v>
      </c>
      <c r="D33" s="70">
        <v>0.033</v>
      </c>
      <c r="E33" s="70">
        <v>0.081</v>
      </c>
      <c r="F33" s="70">
        <v>0.084</v>
      </c>
      <c r="G33" s="72">
        <v>0.01688</v>
      </c>
      <c r="H33" s="70">
        <v>0.065</v>
      </c>
      <c r="I33" s="70">
        <v>0.067</v>
      </c>
      <c r="J33" s="72">
        <v>0.02286</v>
      </c>
    </row>
    <row r="34" spans="1:10" ht="13.5">
      <c r="A34" s="69">
        <v>32</v>
      </c>
      <c r="B34" s="70">
        <v>0.032</v>
      </c>
      <c r="C34" s="70">
        <v>0.069</v>
      </c>
      <c r="D34" s="70">
        <v>0.032</v>
      </c>
      <c r="E34" s="70">
        <v>0.078</v>
      </c>
      <c r="F34" s="70">
        <v>0.084</v>
      </c>
      <c r="G34" s="72">
        <v>0.01655</v>
      </c>
      <c r="H34" s="70">
        <v>0.063</v>
      </c>
      <c r="I34" s="70">
        <v>0.067</v>
      </c>
      <c r="J34" s="72">
        <v>0.02216</v>
      </c>
    </row>
    <row r="35" spans="1:10" ht="13.5">
      <c r="A35" s="69">
        <v>33</v>
      </c>
      <c r="B35" s="70">
        <v>0.031</v>
      </c>
      <c r="C35" s="70">
        <v>0.067</v>
      </c>
      <c r="D35" s="70">
        <v>0.031</v>
      </c>
      <c r="E35" s="70">
        <v>0.076</v>
      </c>
      <c r="F35" s="70">
        <v>0.077</v>
      </c>
      <c r="G35" s="72">
        <v>0.01585</v>
      </c>
      <c r="H35" s="70">
        <v>0.061</v>
      </c>
      <c r="I35" s="70">
        <v>0.063</v>
      </c>
      <c r="J35" s="72">
        <v>0.02161</v>
      </c>
    </row>
    <row r="36" spans="1:10" ht="13.5">
      <c r="A36" s="69">
        <v>34</v>
      </c>
      <c r="B36" s="70">
        <v>0.03</v>
      </c>
      <c r="C36" s="70">
        <v>0.066</v>
      </c>
      <c r="D36" s="70">
        <v>0.03</v>
      </c>
      <c r="E36" s="70">
        <v>0.074</v>
      </c>
      <c r="F36" s="70">
        <v>0.077</v>
      </c>
      <c r="G36" s="72">
        <v>0.01532</v>
      </c>
      <c r="H36" s="70">
        <v>0.059</v>
      </c>
      <c r="I36" s="70">
        <v>0.063</v>
      </c>
      <c r="J36" s="72">
        <v>0.02097</v>
      </c>
    </row>
    <row r="37" spans="1:10" ht="13.5">
      <c r="A37" s="69">
        <v>35</v>
      </c>
      <c r="B37" s="70">
        <v>0.029</v>
      </c>
      <c r="C37" s="70">
        <v>0.064</v>
      </c>
      <c r="D37" s="70">
        <v>0.029</v>
      </c>
      <c r="E37" s="70">
        <v>0.071</v>
      </c>
      <c r="F37" s="70">
        <v>0.072</v>
      </c>
      <c r="G37" s="72">
        <v>0.01532</v>
      </c>
      <c r="H37" s="70">
        <v>0.057</v>
      </c>
      <c r="I37" s="70">
        <v>0.059</v>
      </c>
      <c r="J37" s="72">
        <v>0.02051</v>
      </c>
    </row>
    <row r="38" spans="1:10" ht="13.5">
      <c r="A38" s="69">
        <v>36</v>
      </c>
      <c r="B38" s="70">
        <v>0.028</v>
      </c>
      <c r="C38" s="70">
        <v>0.062</v>
      </c>
      <c r="D38" s="70">
        <v>0.028</v>
      </c>
      <c r="E38" s="70">
        <v>0.069</v>
      </c>
      <c r="F38" s="70">
        <v>0.072</v>
      </c>
      <c r="G38" s="72">
        <v>0.01494</v>
      </c>
      <c r="H38" s="70">
        <v>0.056</v>
      </c>
      <c r="I38" s="70">
        <v>0.059</v>
      </c>
      <c r="J38" s="72">
        <v>0.01974</v>
      </c>
    </row>
    <row r="39" spans="1:10" ht="13.5">
      <c r="A39" s="69">
        <v>37</v>
      </c>
      <c r="B39" s="70">
        <v>0.027</v>
      </c>
      <c r="C39" s="70">
        <v>0.06</v>
      </c>
      <c r="D39" s="70">
        <v>0.028</v>
      </c>
      <c r="E39" s="70">
        <v>0.068</v>
      </c>
      <c r="F39" s="70">
        <v>0.072</v>
      </c>
      <c r="G39" s="72">
        <v>0.01425</v>
      </c>
      <c r="H39" s="70">
        <v>0.054</v>
      </c>
      <c r="I39" s="70">
        <v>0.056</v>
      </c>
      <c r="J39" s="72">
        <v>0.0195</v>
      </c>
    </row>
    <row r="40" spans="1:10" ht="13.5">
      <c r="A40" s="69">
        <v>38</v>
      </c>
      <c r="B40" s="70">
        <v>0.027</v>
      </c>
      <c r="C40" s="70">
        <v>0.059</v>
      </c>
      <c r="D40" s="70">
        <v>0.027</v>
      </c>
      <c r="E40" s="70">
        <v>0.066</v>
      </c>
      <c r="F40" s="70">
        <v>0.067</v>
      </c>
      <c r="G40" s="72">
        <v>0.01393</v>
      </c>
      <c r="H40" s="70">
        <v>0.053</v>
      </c>
      <c r="I40" s="70">
        <v>0.056</v>
      </c>
      <c r="J40" s="72">
        <v>0.01882</v>
      </c>
    </row>
    <row r="41" spans="1:10" ht="13.5">
      <c r="A41" s="69">
        <v>39</v>
      </c>
      <c r="B41" s="70">
        <v>0.026</v>
      </c>
      <c r="C41" s="70">
        <v>0.057</v>
      </c>
      <c r="D41" s="70">
        <v>0.026</v>
      </c>
      <c r="E41" s="70">
        <v>0.064</v>
      </c>
      <c r="F41" s="70">
        <v>0.067</v>
      </c>
      <c r="G41" s="72">
        <v>0.0137</v>
      </c>
      <c r="H41" s="70">
        <v>0.051</v>
      </c>
      <c r="I41" s="70">
        <v>0.053</v>
      </c>
      <c r="J41" s="72">
        <v>0.0186</v>
      </c>
    </row>
    <row r="42" spans="1:10" ht="13.5">
      <c r="A42" s="69">
        <v>40</v>
      </c>
      <c r="B42" s="70">
        <v>0.025</v>
      </c>
      <c r="C42" s="70">
        <v>0.056</v>
      </c>
      <c r="D42" s="70">
        <v>0.025</v>
      </c>
      <c r="E42" s="70">
        <v>0.063</v>
      </c>
      <c r="F42" s="70">
        <v>0.067</v>
      </c>
      <c r="G42" s="72">
        <v>0.01317</v>
      </c>
      <c r="H42" s="70">
        <v>0.05</v>
      </c>
      <c r="I42" s="70">
        <v>0.053</v>
      </c>
      <c r="J42" s="72">
        <v>0.01791</v>
      </c>
    </row>
    <row r="43" spans="1:10" ht="13.5">
      <c r="A43" s="69">
        <v>41</v>
      </c>
      <c r="B43" s="70">
        <v>0.025</v>
      </c>
      <c r="C43" s="70">
        <v>0.055</v>
      </c>
      <c r="D43" s="70">
        <v>0.025</v>
      </c>
      <c r="E43" s="70">
        <v>0.061</v>
      </c>
      <c r="F43" s="70">
        <v>0.063</v>
      </c>
      <c r="G43" s="72">
        <v>0.01306</v>
      </c>
      <c r="H43" s="70">
        <v>0.049</v>
      </c>
      <c r="I43" s="70">
        <v>0.05</v>
      </c>
      <c r="J43" s="72">
        <v>0.01741</v>
      </c>
    </row>
    <row r="44" spans="1:10" ht="13.5">
      <c r="A44" s="69">
        <v>42</v>
      </c>
      <c r="B44" s="70">
        <v>0.024</v>
      </c>
      <c r="C44" s="70">
        <v>0.053</v>
      </c>
      <c r="D44" s="70">
        <v>0.024</v>
      </c>
      <c r="E44" s="70">
        <v>0.06</v>
      </c>
      <c r="F44" s="70">
        <v>0.063</v>
      </c>
      <c r="G44" s="72">
        <v>0.01261</v>
      </c>
      <c r="H44" s="70">
        <v>0.048</v>
      </c>
      <c r="I44" s="70">
        <v>0.05</v>
      </c>
      <c r="J44" s="72">
        <v>0.01694</v>
      </c>
    </row>
    <row r="45" spans="1:10" ht="13.5">
      <c r="A45" s="69">
        <v>43</v>
      </c>
      <c r="B45" s="70">
        <v>0.024</v>
      </c>
      <c r="C45" s="70">
        <v>0.052</v>
      </c>
      <c r="D45" s="70">
        <v>0.024</v>
      </c>
      <c r="E45" s="70">
        <v>0.058</v>
      </c>
      <c r="F45" s="70">
        <v>0.059</v>
      </c>
      <c r="G45" s="72">
        <v>0.01248</v>
      </c>
      <c r="H45" s="70">
        <v>0.047</v>
      </c>
      <c r="I45" s="70">
        <v>0.048</v>
      </c>
      <c r="J45" s="72">
        <v>0.01664</v>
      </c>
    </row>
    <row r="46" spans="1:10" ht="13.5">
      <c r="A46" s="69">
        <v>44</v>
      </c>
      <c r="B46" s="70">
        <v>0.023</v>
      </c>
      <c r="C46" s="70">
        <v>0.051</v>
      </c>
      <c r="D46" s="70">
        <v>0.023</v>
      </c>
      <c r="E46" s="70">
        <v>0.057</v>
      </c>
      <c r="F46" s="70">
        <v>0.059</v>
      </c>
      <c r="G46" s="72">
        <v>0.0121</v>
      </c>
      <c r="H46" s="70">
        <v>0.045</v>
      </c>
      <c r="I46" s="70">
        <v>0.046</v>
      </c>
      <c r="J46" s="72">
        <v>0.01664</v>
      </c>
    </row>
    <row r="47" spans="1:10" ht="13.5">
      <c r="A47" s="69">
        <v>45</v>
      </c>
      <c r="B47" s="70">
        <v>0.023</v>
      </c>
      <c r="C47" s="70">
        <v>0.05</v>
      </c>
      <c r="D47" s="70">
        <v>0.023</v>
      </c>
      <c r="E47" s="70">
        <v>0.056</v>
      </c>
      <c r="F47" s="70">
        <v>0.059</v>
      </c>
      <c r="G47" s="72">
        <v>0.01175</v>
      </c>
      <c r="H47" s="70">
        <v>0.044</v>
      </c>
      <c r="I47" s="70">
        <v>0.046</v>
      </c>
      <c r="J47" s="72">
        <v>0.01634</v>
      </c>
    </row>
    <row r="48" spans="1:10" ht="13.5">
      <c r="A48" s="69">
        <v>46</v>
      </c>
      <c r="B48" s="70">
        <v>0.022</v>
      </c>
      <c r="C48" s="70">
        <v>0.049</v>
      </c>
      <c r="D48" s="70">
        <v>0.022</v>
      </c>
      <c r="E48" s="70">
        <v>0.054</v>
      </c>
      <c r="F48" s="70">
        <v>0.056</v>
      </c>
      <c r="G48" s="72">
        <v>0.01175</v>
      </c>
      <c r="H48" s="70">
        <v>0.043</v>
      </c>
      <c r="I48" s="70">
        <v>0.044</v>
      </c>
      <c r="J48" s="72">
        <v>0.01601</v>
      </c>
    </row>
    <row r="49" spans="1:10" ht="13.5">
      <c r="A49" s="69">
        <v>47</v>
      </c>
      <c r="B49" s="70">
        <v>0.022</v>
      </c>
      <c r="C49" s="70">
        <v>0.048</v>
      </c>
      <c r="D49" s="70">
        <v>0.022</v>
      </c>
      <c r="E49" s="70">
        <v>0.053</v>
      </c>
      <c r="F49" s="70">
        <v>0.056</v>
      </c>
      <c r="G49" s="72">
        <v>0.01153</v>
      </c>
      <c r="H49" s="70">
        <v>0.043</v>
      </c>
      <c r="I49" s="70">
        <v>0.044</v>
      </c>
      <c r="J49" s="72">
        <v>0.01532</v>
      </c>
    </row>
    <row r="50" spans="1:10" ht="13.5">
      <c r="A50" s="69">
        <v>48</v>
      </c>
      <c r="B50" s="70">
        <v>0.021</v>
      </c>
      <c r="C50" s="70">
        <v>0.047</v>
      </c>
      <c r="D50" s="70">
        <v>0.021</v>
      </c>
      <c r="E50" s="70">
        <v>0.052</v>
      </c>
      <c r="F50" s="70">
        <v>0.053</v>
      </c>
      <c r="G50" s="72">
        <v>0.01126</v>
      </c>
      <c r="H50" s="70">
        <v>0.042</v>
      </c>
      <c r="I50" s="70">
        <v>0.044</v>
      </c>
      <c r="J50" s="72">
        <v>0.01499</v>
      </c>
    </row>
    <row r="51" spans="1:10" ht="13.5">
      <c r="A51" s="69">
        <v>49</v>
      </c>
      <c r="B51" s="70">
        <v>0.021</v>
      </c>
      <c r="C51" s="70">
        <v>0.046</v>
      </c>
      <c r="D51" s="70">
        <v>0.021</v>
      </c>
      <c r="E51" s="70">
        <v>0.051</v>
      </c>
      <c r="F51" s="70">
        <v>0.053</v>
      </c>
      <c r="G51" s="72">
        <v>0.01102</v>
      </c>
      <c r="H51" s="70">
        <v>0.041</v>
      </c>
      <c r="I51" s="70">
        <v>0.042</v>
      </c>
      <c r="J51" s="72">
        <v>0.01475</v>
      </c>
    </row>
    <row r="52" spans="1:10" ht="13.5">
      <c r="A52" s="69">
        <v>50</v>
      </c>
      <c r="B52" s="70">
        <v>0.02</v>
      </c>
      <c r="C52" s="70">
        <v>0.045</v>
      </c>
      <c r="D52" s="70">
        <v>0.02</v>
      </c>
      <c r="E52" s="70">
        <v>0.05</v>
      </c>
      <c r="F52" s="70">
        <v>0.053</v>
      </c>
      <c r="G52" s="72">
        <v>0.01072</v>
      </c>
      <c r="H52" s="70">
        <v>0.04</v>
      </c>
      <c r="I52" s="70">
        <v>0.042</v>
      </c>
      <c r="J52" s="72">
        <v>0.0144</v>
      </c>
    </row>
  </sheetData>
  <sheetProtection/>
  <mergeCells count="9">
    <mergeCell ref="A1:A3"/>
    <mergeCell ref="B1:C1"/>
    <mergeCell ref="D1:G1"/>
    <mergeCell ref="H1:J1"/>
    <mergeCell ref="B2:B3"/>
    <mergeCell ref="C2:C3"/>
    <mergeCell ref="D2:D3"/>
    <mergeCell ref="E2:G2"/>
    <mergeCell ref="H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Shigetoshi Terasaka</dc:creator>
  <cp:keywords/>
  <dc:description/>
  <cp:lastModifiedBy>Terasaka Shigetoshi</cp:lastModifiedBy>
  <cp:lastPrinted>2012-06-03T17:45:24Z</cp:lastPrinted>
  <dcterms:created xsi:type="dcterms:W3CDTF">2007-07-13T14:07:37Z</dcterms:created>
  <dcterms:modified xsi:type="dcterms:W3CDTF">2012-06-11T21:54:46Z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